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<sst xmlns="http://schemas.openxmlformats.org/spreadsheetml/2006/main" count="53" uniqueCount="52">
  <si>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</si>
  <si>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</si>
  <si>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</si>
  <si>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</si>
  <si>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</si>
  <si>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</si>
  <si>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</si>
  <si>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</si>
  <si>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</si>
  <si>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</si>
  <si>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</si>
  <si>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</si>
  <si>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</si>
  <si>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</si>
  <si>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</si>
  <si>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</si>
  <si>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</si>
  <si>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</si>
  <si>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</si>
  <si>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</si>
  <si>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</si>
  <si>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</si>
  <si>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</si>
  <si>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</si>
  <si>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</si>
  <si>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</si>
  <si>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Plp</t>
  </si>
  <si>
    <t>Pl</t>
  </si>
  <si>
    <t>Ov-h</t>
  </si>
  <si>
    <t>Dn</t>
  </si>
  <si>
    <t>Nar</t>
  </si>
  <si>
    <t>*projected for all of 2002, calculated by multiplying the data for the first six months times two.</t>
  </si>
  <si>
    <t>Coefficient</t>
  </si>
  <si>
    <t>Quota</t>
  </si>
  <si>
    <t>GRAND TOTAL OF JUDGES NEEDED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</si>
  <si>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</si>
  <si>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</si>
  <si>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</si>
  <si>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</si>
  <si>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</si>
  <si>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</si>
  <si>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</si>
  <si>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</si>
  <si>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</si>
  <si>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estimated</t>
  </si>
  <si>
    <t xml:space="preserve">total judges </t>
  </si>
  <si>
    <t>Ov</t>
  </si>
  <si>
    <t>Pro</t>
  </si>
  <si>
    <t>Fojnica</t>
  </si>
  <si>
    <t>Less commercial cases to be handled by the new Commercial Division in the Travnik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</si>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</sst>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8"/>
  <sheetViews>
    <sheetView tabSelected="1" workbookViewId="0" topLeftCell="A32">
      <selection activeCell="A50" sqref="A50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48</v>
      </c>
      <c r="E2" s="11"/>
    </row>
    <row r="3" ht="26.25">
      <c r="A3" s="11" t="s">
        <v>43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35</v>
      </c>
      <c r="G5" s="6" t="s">
        <v>36</v>
      </c>
      <c r="H5" s="6" t="s">
        <v>41</v>
      </c>
      <c r="I5" s="6" t="s">
        <v>40</v>
      </c>
      <c r="J5" s="6" t="s">
        <v>44</v>
      </c>
      <c r="K5" s="5"/>
      <c r="L5" s="7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37</v>
      </c>
      <c r="H6" s="9" t="s">
        <v>39</v>
      </c>
      <c r="I6" s="9" t="s">
        <v>39</v>
      </c>
      <c r="J6" s="9" t="s">
        <v>33</v>
      </c>
      <c r="K6" s="9" t="s">
        <v>32</v>
      </c>
      <c r="L6" s="10" t="s">
        <v>42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338</v>
      </c>
      <c r="C8" s="12">
        <v>164</v>
      </c>
      <c r="D8" s="12">
        <v>207</v>
      </c>
      <c r="E8" s="12">
        <v>142</v>
      </c>
      <c r="F8" s="12">
        <v>24</v>
      </c>
      <c r="G8" s="12">
        <f>PRODUCT(F8,2)</f>
        <v>48</v>
      </c>
      <c r="H8" s="12">
        <f aca="true" t="shared" si="0" ref="H8:H21">AVERAGE(B8,C8,D8,E8,G8)</f>
        <v>179.8</v>
      </c>
      <c r="I8" s="12">
        <f aca="true" t="shared" si="1" ref="I8:I21">AVERAGE(E8,G8)</f>
        <v>95</v>
      </c>
      <c r="J8" s="12">
        <v>220</v>
      </c>
      <c r="K8" s="12">
        <f>POWER(J8,-1)</f>
        <v>0.004545454545454545</v>
      </c>
      <c r="L8" s="13">
        <f>PRODUCT(I8,K8)</f>
        <v>0.4318181818181818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44</v>
      </c>
      <c r="C9" s="12">
        <v>62</v>
      </c>
      <c r="D9" s="12">
        <v>56</v>
      </c>
      <c r="E9" s="12">
        <v>36</v>
      </c>
      <c r="F9" s="12">
        <v>15</v>
      </c>
      <c r="G9" s="12">
        <f aca="true" t="shared" si="2" ref="G9:G40">PRODUCT(F9,2)</f>
        <v>30</v>
      </c>
      <c r="H9" s="12">
        <f t="shared" si="0"/>
        <v>45.6</v>
      </c>
      <c r="I9" s="12">
        <f t="shared" si="1"/>
        <v>33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8</v>
      </c>
      <c r="C10" s="12">
        <v>11</v>
      </c>
      <c r="D10" s="12">
        <v>2</v>
      </c>
      <c r="E10" s="12">
        <v>3</v>
      </c>
      <c r="F10" s="12">
        <v>0</v>
      </c>
      <c r="G10" s="12">
        <f t="shared" si="2"/>
        <v>0</v>
      </c>
      <c r="H10" s="12">
        <f t="shared" si="0"/>
        <v>4.8</v>
      </c>
      <c r="I10" s="12">
        <f t="shared" si="1"/>
        <v>1.5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0.006818181818181818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/>
      <c r="C11" s="12"/>
      <c r="D11" s="12"/>
      <c r="E11" s="12"/>
      <c r="F11" s="12">
        <v>0</v>
      </c>
      <c r="G11" s="12">
        <f t="shared" si="2"/>
        <v>0</v>
      </c>
      <c r="H11" s="12">
        <f t="shared" si="0"/>
        <v>0</v>
      </c>
      <c r="I11" s="12">
        <f t="shared" si="1"/>
        <v>0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131</v>
      </c>
      <c r="C12" s="12">
        <v>104</v>
      </c>
      <c r="D12" s="12">
        <v>155</v>
      </c>
      <c r="E12" s="12">
        <v>123</v>
      </c>
      <c r="F12" s="12">
        <v>43</v>
      </c>
      <c r="G12" s="12">
        <f t="shared" si="2"/>
        <v>86</v>
      </c>
      <c r="H12" s="12">
        <f t="shared" si="0"/>
        <v>119.8</v>
      </c>
      <c r="I12" s="12">
        <f t="shared" si="1"/>
        <v>104.5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123</v>
      </c>
      <c r="C13" s="12">
        <v>87</v>
      </c>
      <c r="D13" s="12">
        <v>17</v>
      </c>
      <c r="E13" s="12">
        <v>12</v>
      </c>
      <c r="F13" s="12">
        <v>40</v>
      </c>
      <c r="G13" s="12">
        <f t="shared" si="2"/>
        <v>80</v>
      </c>
      <c r="H13" s="12">
        <f t="shared" si="0"/>
        <v>63.8</v>
      </c>
      <c r="I13" s="12">
        <f t="shared" si="1"/>
        <v>46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219</v>
      </c>
      <c r="C14" s="12">
        <v>191</v>
      </c>
      <c r="D14" s="12">
        <v>147</v>
      </c>
      <c r="E14" s="12">
        <v>108</v>
      </c>
      <c r="F14" s="12">
        <v>54</v>
      </c>
      <c r="G14" s="12">
        <f t="shared" si="2"/>
        <v>108</v>
      </c>
      <c r="H14" s="12">
        <f t="shared" si="0"/>
        <v>154.6</v>
      </c>
      <c r="I14" s="12">
        <f t="shared" si="1"/>
        <v>108</v>
      </c>
      <c r="J14" s="12">
        <v>300</v>
      </c>
      <c r="K14" s="12">
        <f t="shared" si="3"/>
        <v>0.0033333333333333335</v>
      </c>
      <c r="L14" s="13">
        <f t="shared" si="4"/>
        <v>0.36000000000000004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97</v>
      </c>
      <c r="C15" s="12">
        <v>47</v>
      </c>
      <c r="D15" s="12">
        <v>36</v>
      </c>
      <c r="E15" s="12">
        <v>13</v>
      </c>
      <c r="F15" s="12">
        <v>7</v>
      </c>
      <c r="G15" s="12">
        <f t="shared" si="2"/>
        <v>14</v>
      </c>
      <c r="H15" s="12">
        <f t="shared" si="0"/>
        <v>41.4</v>
      </c>
      <c r="I15" s="12">
        <f t="shared" si="1"/>
        <v>13.5</v>
      </c>
      <c r="J15" s="12">
        <v>300</v>
      </c>
      <c r="K15" s="12">
        <f t="shared" si="3"/>
        <v>0.0033333333333333335</v>
      </c>
      <c r="L15" s="13">
        <f t="shared" si="4"/>
        <v>0.045000000000000005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>
        <v>2</v>
      </c>
      <c r="E16" s="12">
        <v>36</v>
      </c>
      <c r="F16" s="12">
        <v>25</v>
      </c>
      <c r="G16" s="12">
        <f t="shared" si="2"/>
        <v>50</v>
      </c>
      <c r="H16" s="12">
        <f t="shared" si="0"/>
        <v>29.333333333333332</v>
      </c>
      <c r="I16" s="12">
        <f t="shared" si="1"/>
        <v>43</v>
      </c>
      <c r="J16" s="12">
        <v>600</v>
      </c>
      <c r="K16" s="12">
        <f t="shared" si="3"/>
        <v>0.0016666666666666668</v>
      </c>
      <c r="L16" s="13">
        <f t="shared" si="4"/>
        <v>0.07166666666666667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>
        <v>10</v>
      </c>
      <c r="E17" s="12">
        <v>13</v>
      </c>
      <c r="F17" s="12">
        <v>17</v>
      </c>
      <c r="G17" s="12">
        <f t="shared" si="2"/>
        <v>34</v>
      </c>
      <c r="H17" s="12">
        <f t="shared" si="0"/>
        <v>19</v>
      </c>
      <c r="I17" s="12">
        <f t="shared" si="1"/>
        <v>23.5</v>
      </c>
      <c r="J17" s="12">
        <v>600</v>
      </c>
      <c r="K17" s="12">
        <f t="shared" si="3"/>
        <v>0.0016666666666666668</v>
      </c>
      <c r="L17" s="13">
        <f t="shared" si="4"/>
        <v>0.03916666666666667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104</v>
      </c>
      <c r="C18" s="12">
        <v>86</v>
      </c>
      <c r="D18" s="12">
        <v>73</v>
      </c>
      <c r="E18" s="12">
        <v>90</v>
      </c>
      <c r="F18" s="12">
        <v>35</v>
      </c>
      <c r="G18" s="12">
        <f t="shared" si="2"/>
        <v>70</v>
      </c>
      <c r="H18" s="12">
        <f t="shared" si="0"/>
        <v>84.6</v>
      </c>
      <c r="I18" s="12">
        <f t="shared" si="1"/>
        <v>80</v>
      </c>
      <c r="J18" s="14">
        <v>750</v>
      </c>
      <c r="K18" s="12">
        <f t="shared" si="3"/>
        <v>0.0013333333333333333</v>
      </c>
      <c r="L18" s="13">
        <f t="shared" si="4"/>
        <v>0.10666666666666666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11</v>
      </c>
      <c r="C19" s="12">
        <v>12</v>
      </c>
      <c r="D19" s="12">
        <v>10</v>
      </c>
      <c r="E19" s="12">
        <v>10</v>
      </c>
      <c r="F19" s="12">
        <v>4</v>
      </c>
      <c r="G19" s="12">
        <f t="shared" si="2"/>
        <v>8</v>
      </c>
      <c r="H19" s="12">
        <f t="shared" si="0"/>
        <v>10.2</v>
      </c>
      <c r="I19" s="12">
        <f t="shared" si="1"/>
        <v>9</v>
      </c>
      <c r="J19" s="14">
        <v>300</v>
      </c>
      <c r="K19" s="12">
        <f t="shared" si="3"/>
        <v>0.0033333333333333335</v>
      </c>
      <c r="L19" s="13">
        <f t="shared" si="4"/>
        <v>0.030000000000000002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45</v>
      </c>
      <c r="C20" s="12">
        <v>49</v>
      </c>
      <c r="D20" s="12">
        <v>30</v>
      </c>
      <c r="E20" s="12">
        <v>17</v>
      </c>
      <c r="F20" s="12">
        <v>12</v>
      </c>
      <c r="G20" s="12">
        <f t="shared" si="2"/>
        <v>24</v>
      </c>
      <c r="H20" s="12">
        <f t="shared" si="0"/>
        <v>33</v>
      </c>
      <c r="I20" s="12">
        <f t="shared" si="1"/>
        <v>20.5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>
        <v>4</v>
      </c>
      <c r="D21" s="12">
        <v>7</v>
      </c>
      <c r="E21" s="12">
        <v>6</v>
      </c>
      <c r="F21" s="12">
        <v>1</v>
      </c>
      <c r="G21" s="12">
        <f t="shared" si="2"/>
        <v>2</v>
      </c>
      <c r="H21" s="12">
        <f t="shared" si="0"/>
        <v>4.75</v>
      </c>
      <c r="I21" s="12">
        <f t="shared" si="1"/>
        <v>4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67</v>
      </c>
      <c r="C22" s="12">
        <v>111</v>
      </c>
      <c r="D22" s="12">
        <v>116</v>
      </c>
      <c r="E22" s="12">
        <v>210</v>
      </c>
      <c r="F22" s="12">
        <v>87</v>
      </c>
      <c r="G22" s="12">
        <f t="shared" si="2"/>
        <v>174</v>
      </c>
      <c r="H22" s="12">
        <f>AVERAGE(B22,C22,D22,E22,G22)</f>
        <v>135.6</v>
      </c>
      <c r="I22" s="12">
        <f>AVERAGE(E22,G22)</f>
        <v>192</v>
      </c>
      <c r="J22" s="14">
        <v>3300</v>
      </c>
      <c r="K22" s="12">
        <f t="shared" si="3"/>
        <v>0.00030303030303030303</v>
      </c>
      <c r="L22" s="13">
        <f t="shared" si="4"/>
        <v>0.05818181818181818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0">AVERAGE(B23,C23,D23,E23,G23)</f>
        <v>0</v>
      </c>
      <c r="I23" s="12">
        <f aca="true" t="shared" si="6" ref="I23:I40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277</v>
      </c>
      <c r="C26" s="12">
        <v>181</v>
      </c>
      <c r="D26" s="12">
        <v>135</v>
      </c>
      <c r="E26" s="12">
        <v>114</v>
      </c>
      <c r="F26" s="12">
        <v>53</v>
      </c>
      <c r="G26" s="12">
        <f t="shared" si="2"/>
        <v>106</v>
      </c>
      <c r="H26" s="12">
        <f t="shared" si="5"/>
        <v>162.6</v>
      </c>
      <c r="I26" s="12">
        <f t="shared" si="6"/>
        <v>110</v>
      </c>
      <c r="J26" s="14">
        <v>5500</v>
      </c>
      <c r="K26" s="12">
        <f t="shared" si="3"/>
        <v>0.0001818181818181818</v>
      </c>
      <c r="L26" s="13">
        <f t="shared" si="4"/>
        <v>0.02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>
        <v>7</v>
      </c>
      <c r="F31" s="12">
        <v>0</v>
      </c>
      <c r="G31" s="12">
        <f t="shared" si="2"/>
        <v>0</v>
      </c>
      <c r="H31" s="12">
        <f t="shared" si="5"/>
        <v>3.5</v>
      </c>
      <c r="I31" s="12">
        <f t="shared" si="6"/>
        <v>3.5</v>
      </c>
      <c r="J31" s="14">
        <v>900</v>
      </c>
      <c r="K31" s="12">
        <f t="shared" si="3"/>
        <v>0.0011111111111111111</v>
      </c>
      <c r="L31" s="13">
        <f t="shared" si="4"/>
        <v>0.0038888888888888888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15</v>
      </c>
      <c r="C32" s="12">
        <v>10</v>
      </c>
      <c r="D32" s="12">
        <v>12</v>
      </c>
      <c r="E32" s="12">
        <v>10</v>
      </c>
      <c r="F32" s="12">
        <v>12</v>
      </c>
      <c r="G32" s="12">
        <f t="shared" si="2"/>
        <v>24</v>
      </c>
      <c r="H32" s="12">
        <f t="shared" si="5"/>
        <v>14.2</v>
      </c>
      <c r="I32" s="12">
        <f t="shared" si="6"/>
        <v>17</v>
      </c>
      <c r="J32" s="12">
        <v>700</v>
      </c>
      <c r="K32" s="12">
        <f t="shared" si="3"/>
        <v>0.0014285714285714286</v>
      </c>
      <c r="L32" s="13">
        <f t="shared" si="4"/>
        <v>0.024285714285714285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5</v>
      </c>
      <c r="C33" s="12"/>
      <c r="D33" s="12">
        <v>4</v>
      </c>
      <c r="E33" s="12">
        <v>7</v>
      </c>
      <c r="F33" s="12">
        <v>4</v>
      </c>
      <c r="G33" s="12">
        <f t="shared" si="2"/>
        <v>8</v>
      </c>
      <c r="H33" s="12">
        <f t="shared" si="5"/>
        <v>6</v>
      </c>
      <c r="I33" s="12">
        <f t="shared" si="6"/>
        <v>7.5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2</v>
      </c>
      <c r="C34" s="12">
        <v>1</v>
      </c>
      <c r="D34" s="12">
        <v>0</v>
      </c>
      <c r="E34" s="12">
        <v>1</v>
      </c>
      <c r="F34" s="12">
        <v>0</v>
      </c>
      <c r="G34" s="12">
        <f t="shared" si="2"/>
        <v>0</v>
      </c>
      <c r="H34" s="12">
        <f t="shared" si="5"/>
        <v>0.8</v>
      </c>
      <c r="I34" s="12">
        <f t="shared" si="6"/>
        <v>0.5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>
        <v>3</v>
      </c>
      <c r="F35" s="12">
        <v>0</v>
      </c>
      <c r="G35" s="12">
        <f t="shared" si="2"/>
        <v>0</v>
      </c>
      <c r="H35" s="12">
        <f t="shared" si="5"/>
        <v>1.5</v>
      </c>
      <c r="I35" s="12">
        <f t="shared" si="6"/>
        <v>1.5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194</v>
      </c>
      <c r="C36" s="12">
        <v>129</v>
      </c>
      <c r="D36" s="12">
        <v>146</v>
      </c>
      <c r="E36" s="12">
        <v>144</v>
      </c>
      <c r="F36" s="12">
        <v>99</v>
      </c>
      <c r="G36" s="12">
        <f t="shared" si="2"/>
        <v>198</v>
      </c>
      <c r="H36" s="12">
        <f t="shared" si="5"/>
        <v>162.2</v>
      </c>
      <c r="I36" s="12">
        <f t="shared" si="6"/>
        <v>171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/>
      <c r="C37" s="12"/>
      <c r="D37" s="12"/>
      <c r="E37" s="12"/>
      <c r="F37" s="12">
        <v>0</v>
      </c>
      <c r="G37" s="12">
        <f t="shared" si="2"/>
        <v>0</v>
      </c>
      <c r="H37" s="12">
        <f t="shared" si="5"/>
        <v>0</v>
      </c>
      <c r="I37" s="12">
        <f t="shared" si="6"/>
        <v>0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/>
      <c r="C38" s="12"/>
      <c r="D38" s="12">
        <v>16</v>
      </c>
      <c r="E38" s="12">
        <v>21</v>
      </c>
      <c r="F38" s="12">
        <v>10</v>
      </c>
      <c r="G38" s="12">
        <f t="shared" si="2"/>
        <v>20</v>
      </c>
      <c r="H38" s="12">
        <f t="shared" si="5"/>
        <v>19</v>
      </c>
      <c r="I38" s="12">
        <f t="shared" si="6"/>
        <v>20.5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46</v>
      </c>
      <c r="B39" s="12">
        <v>517</v>
      </c>
      <c r="C39" s="12">
        <v>641</v>
      </c>
      <c r="D39" s="12">
        <v>854</v>
      </c>
      <c r="E39" s="12">
        <v>751</v>
      </c>
      <c r="F39" s="12">
        <v>354</v>
      </c>
      <c r="G39" s="12">
        <f t="shared" si="2"/>
        <v>708</v>
      </c>
      <c r="H39" s="12">
        <f t="shared" si="5"/>
        <v>694.2</v>
      </c>
      <c r="I39" s="12">
        <f t="shared" si="6"/>
        <v>729.5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47</v>
      </c>
      <c r="B40" s="12"/>
      <c r="C40" s="12">
        <v>2</v>
      </c>
      <c r="D40" s="12">
        <v>0</v>
      </c>
      <c r="E40" s="12">
        <v>2</v>
      </c>
      <c r="F40" s="12">
        <v>2</v>
      </c>
      <c r="G40" s="12">
        <f t="shared" si="2"/>
        <v>4</v>
      </c>
      <c r="H40" s="12">
        <f t="shared" si="5"/>
        <v>2</v>
      </c>
      <c r="I40" s="12">
        <f t="shared" si="6"/>
        <v>3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>
        <f>SUM(L8:L40)</f>
        <v>1.197492784992785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6" t="s">
        <v>31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 t="s">
        <v>49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2">
        <v>-0.05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3">
        <f>SUM(L42:L49)</f>
        <v>1.147492784992785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